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8388" windowHeight="4776"/>
  </bookViews>
  <sheets>
    <sheet name="table" sheetId="1" r:id="rId1"/>
  </sheets>
  <calcPr calcId="125725"/>
</workbook>
</file>

<file path=xl/calcChain.xml><?xml version="1.0" encoding="utf-8"?>
<calcChain xmlns="http://schemas.openxmlformats.org/spreadsheetml/2006/main">
  <c r="J18" i="1"/>
  <c r="J17"/>
  <c r="J16"/>
  <c r="J15"/>
  <c r="J14"/>
  <c r="J13"/>
  <c r="J12"/>
  <c r="J11"/>
  <c r="J10"/>
  <c r="J9"/>
  <c r="J8"/>
  <c r="J7"/>
  <c r="J6"/>
  <c r="J5"/>
  <c r="J4"/>
  <c r="J3"/>
  <c r="D16"/>
  <c r="D10"/>
  <c r="D17"/>
  <c r="G17" s="1"/>
  <c r="D15"/>
  <c r="G15" s="1"/>
  <c r="D14"/>
  <c r="G14" s="1"/>
  <c r="D13"/>
  <c r="G13" s="1"/>
  <c r="D12"/>
  <c r="G12" s="1"/>
  <c r="D11"/>
  <c r="G11" s="1"/>
  <c r="D9"/>
  <c r="G9" s="1"/>
  <c r="D8"/>
  <c r="G8" s="1"/>
  <c r="D7"/>
  <c r="G7" s="1"/>
  <c r="D6"/>
  <c r="G6" s="1"/>
  <c r="D5"/>
  <c r="G5" s="1"/>
  <c r="D4"/>
  <c r="G4" s="1"/>
  <c r="D3"/>
  <c r="G3" s="1"/>
  <c r="D2"/>
  <c r="G2" s="1"/>
  <c r="H2" s="1"/>
  <c r="H3" l="1"/>
  <c r="E2"/>
  <c r="E3" l="1"/>
  <c r="I2"/>
  <c r="H4"/>
  <c r="E4" l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I3"/>
  <c r="H5"/>
  <c r="I4" l="1"/>
  <c r="I5"/>
  <c r="H6"/>
  <c r="I6" s="1"/>
  <c r="H7" l="1"/>
  <c r="I7" s="1"/>
  <c r="H8" l="1"/>
  <c r="I8" s="1"/>
  <c r="H9" l="1"/>
  <c r="I9" l="1"/>
  <c r="G10" s="1"/>
  <c r="H10" s="1"/>
  <c r="I10" s="1"/>
  <c r="H11" l="1"/>
  <c r="I11" s="1"/>
  <c r="H12" l="1"/>
  <c r="I12" s="1"/>
  <c r="H13" l="1"/>
  <c r="I13" s="1"/>
  <c r="H14" l="1"/>
  <c r="I14" s="1"/>
  <c r="H15" l="1"/>
  <c r="G16" l="1"/>
  <c r="H16" s="1"/>
  <c r="I15"/>
  <c r="I16" l="1"/>
  <c r="H17"/>
  <c r="I17" s="1"/>
</calcChain>
</file>

<file path=xl/sharedStrings.xml><?xml version="1.0" encoding="utf-8"?>
<sst xmlns="http://schemas.openxmlformats.org/spreadsheetml/2006/main" count="42" uniqueCount="19">
  <si>
    <t>Fecha</t>
  </si>
  <si>
    <t>Acciones (Saldo)</t>
  </si>
  <si>
    <t>Observaciones</t>
  </si>
  <si>
    <t>Costo Promedio</t>
  </si>
  <si>
    <t>Costo acumulado</t>
  </si>
  <si>
    <t>Compra inicial</t>
  </si>
  <si>
    <t>Compra</t>
  </si>
  <si>
    <t>Aguinaldo, compra adicional</t>
  </si>
  <si>
    <t>Venta para vacaciones de semana santa</t>
  </si>
  <si>
    <t>Reparto de Utilidades, compra adicional</t>
  </si>
  <si>
    <t>Venta para compra de uniformes</t>
  </si>
  <si>
    <t xml:space="preserve">Costo de las
Acciones </t>
  </si>
  <si>
    <t>Acciones operadas</t>
  </si>
  <si>
    <t>Precio 
de la acción</t>
  </si>
  <si>
    <t>Dinero invertido o retirado</t>
  </si>
  <si>
    <t>Utilidad</t>
  </si>
  <si>
    <t>(Minusvalía)</t>
  </si>
  <si>
    <t>(Plusvalía)</t>
  </si>
  <si>
    <t>Rendimiento 
del
fondo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</si>
</sst>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m/yy"/>
    <numFmt numFmtId="165" formatCode="#,##0.00_ ;\-#,##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43" fontId="0" fillId="0" borderId="0" xfId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4" fontId="0" fillId="0" borderId="0" xfId="2" applyFont="1" applyAlignment="1">
      <alignment vertical="center"/>
    </xf>
    <xf numFmtId="0" fontId="16" fillId="33" borderId="0" xfId="0" applyFont="1" applyFill="1" applyAlignment="1">
      <alignment horizontal="center" vertical="center" wrapText="1"/>
    </xf>
    <xf numFmtId="164" fontId="0" fillId="34" borderId="0" xfId="0" applyNumberFormat="1" applyFill="1" applyAlignment="1">
      <alignment horizontal="center" vertical="center"/>
    </xf>
    <xf numFmtId="43" fontId="0" fillId="34" borderId="0" xfId="1" applyFont="1" applyFill="1" applyAlignment="1">
      <alignment vertical="center"/>
    </xf>
    <xf numFmtId="44" fontId="0" fillId="34" borderId="0" xfId="2" applyFont="1" applyFill="1" applyAlignment="1">
      <alignment vertical="center"/>
    </xf>
    <xf numFmtId="3" fontId="0" fillId="34" borderId="0" xfId="0" applyNumberFormat="1" applyFill="1" applyAlignment="1">
      <alignment horizontal="center" vertical="center"/>
    </xf>
    <xf numFmtId="0" fontId="0" fillId="34" borderId="0" xfId="0" applyFill="1" applyAlignment="1">
      <alignment vertical="center"/>
    </xf>
    <xf numFmtId="43" fontId="0" fillId="34" borderId="0" xfId="0" applyNumberFormat="1" applyFill="1" applyAlignment="1">
      <alignment vertical="center"/>
    </xf>
    <xf numFmtId="165" fontId="16" fillId="0" borderId="0" xfId="0" applyNumberFormat="1" applyFont="1" applyAlignment="1">
      <alignment horizontal="center" vertical="center"/>
    </xf>
    <xf numFmtId="44" fontId="14" fillId="0" borderId="0" xfId="2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43" fontId="14" fillId="0" borderId="0" xfId="0" applyNumberFormat="1" applyFont="1" applyAlignment="1">
      <alignment vertical="center"/>
    </xf>
    <xf numFmtId="165" fontId="16" fillId="34" borderId="0" xfId="0" applyNumberFormat="1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34" borderId="0" xfId="0" applyFont="1" applyFill="1" applyAlignment="1">
      <alignment vertical="center"/>
    </xf>
    <xf numFmtId="0" fontId="16" fillId="33" borderId="0" xfId="0" applyFont="1" applyFill="1" applyAlignment="1">
      <alignment horizontal="center" vertical="center" wrapText="1"/>
    </xf>
    <xf numFmtId="164" fontId="0" fillId="35" borderId="0" xfId="0" applyNumberFormat="1" applyFill="1" applyAlignment="1">
      <alignment horizontal="center" vertical="center"/>
    </xf>
    <xf numFmtId="43" fontId="0" fillId="35" borderId="0" xfId="1" applyFont="1" applyFill="1" applyAlignment="1">
      <alignment vertical="center"/>
    </xf>
    <xf numFmtId="44" fontId="0" fillId="35" borderId="0" xfId="2" applyFont="1" applyFill="1" applyAlignment="1">
      <alignment vertical="center"/>
    </xf>
    <xf numFmtId="3" fontId="0" fillId="35" borderId="0" xfId="0" applyNumberFormat="1" applyFill="1" applyAlignment="1">
      <alignment horizontal="center" vertical="center"/>
    </xf>
    <xf numFmtId="0" fontId="0" fillId="35" borderId="0" xfId="0" applyFill="1" applyAlignment="1">
      <alignment vertical="center"/>
    </xf>
    <xf numFmtId="43" fontId="0" fillId="35" borderId="0" xfId="0" applyNumberFormat="1" applyFill="1" applyAlignment="1">
      <alignment vertical="center"/>
    </xf>
    <xf numFmtId="165" fontId="16" fillId="35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43" fontId="0" fillId="0" borderId="0" xfId="1" applyFont="1" applyFill="1" applyAlignment="1">
      <alignment vertical="center"/>
    </xf>
    <xf numFmtId="44" fontId="0" fillId="0" borderId="0" xfId="2" applyFont="1" applyFill="1" applyAlignment="1">
      <alignment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43" fontId="0" fillId="0" borderId="0" xfId="0" applyNumberFormat="1" applyFill="1" applyAlignment="1">
      <alignment vertical="center"/>
    </xf>
    <xf numFmtId="165" fontId="16" fillId="0" borderId="0" xfId="0" applyNumberFormat="1" applyFont="1" applyFill="1" applyAlignment="1">
      <alignment horizontal="center" vertical="center"/>
    </xf>
    <xf numFmtId="44" fontId="14" fillId="0" borderId="0" xfId="2" applyFont="1" applyFill="1" applyAlignment="1">
      <alignment vertical="center"/>
    </xf>
    <xf numFmtId="3" fontId="14" fillId="0" borderId="0" xfId="0" applyNumberFormat="1" applyFont="1" applyFill="1" applyAlignment="1">
      <alignment horizontal="center" vertical="center"/>
    </xf>
    <xf numFmtId="43" fontId="14" fillId="0" borderId="0" xfId="0" applyNumberFormat="1" applyFont="1" applyFill="1" applyAlignment="1">
      <alignment vertical="center"/>
    </xf>
    <xf numFmtId="0" fontId="18" fillId="35" borderId="0" xfId="0" applyFont="1" applyFill="1" applyAlignment="1">
      <alignment vertical="center"/>
    </xf>
    <xf numFmtId="10" fontId="19" fillId="34" borderId="0" xfId="0" applyNumberFormat="1" applyFont="1" applyFill="1" applyAlignment="1">
      <alignment horizontal="center" vertical="center"/>
    </xf>
    <xf numFmtId="10" fontId="20" fillId="0" borderId="0" xfId="44" applyNumberFormat="1" applyFont="1" applyAlignment="1">
      <alignment horizontal="center" vertical="center"/>
    </xf>
    <xf numFmtId="10" fontId="20" fillId="34" borderId="0" xfId="44" applyNumberFormat="1" applyFont="1" applyFill="1" applyAlignment="1">
      <alignment horizontal="center" vertical="center"/>
    </xf>
    <xf numFmtId="10" fontId="20" fillId="35" borderId="0" xfId="44" applyNumberFormat="1" applyFont="1" applyFill="1" applyAlignment="1">
      <alignment horizontal="center" vertical="center"/>
    </xf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oneda" xfId="2" builtinId="4"/>
    <cellStyle name="Neutral" xfId="10" builtinId="28" customBuiltin="1"/>
    <cellStyle name="Normal" xfId="0" builtinId="0"/>
    <cellStyle name="Notas" xfId="17" builtinId="10" customBuiltin="1"/>
    <cellStyle name="Porcentual" xfId="44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A20" sqref="A20"/>
    </sheetView>
  </sheetViews>
  <sheetFormatPr baseColWidth="10" defaultRowHeight="14.4"/>
  <cols>
    <col min="1" max="2" width="11.5546875" style="1"/>
    <col min="3" max="3" width="11.33203125" style="1" customWidth="1"/>
    <col min="4" max="4" width="9.77734375" style="1" customWidth="1"/>
    <col min="5" max="5" width="11.5546875" style="1" customWidth="1"/>
    <col min="6" max="6" width="33.33203125" style="1" customWidth="1"/>
    <col min="7" max="8" width="11.5546875" style="1" customWidth="1"/>
    <col min="9" max="10" width="11.5546875" style="1"/>
    <col min="11" max="11" width="10.77734375" style="1" bestFit="1" customWidth="1"/>
    <col min="12" max="16384" width="11.5546875" style="1"/>
  </cols>
  <sheetData>
    <row r="1" spans="1:11" s="2" customFormat="1" ht="43.2">
      <c r="A1" s="8" t="s">
        <v>0</v>
      </c>
      <c r="B1" s="8" t="s">
        <v>13</v>
      </c>
      <c r="C1" s="8" t="s">
        <v>14</v>
      </c>
      <c r="D1" s="8" t="s">
        <v>12</v>
      </c>
      <c r="E1" s="8" t="s">
        <v>1</v>
      </c>
      <c r="F1" s="8" t="s">
        <v>2</v>
      </c>
      <c r="G1" s="8" t="s">
        <v>11</v>
      </c>
      <c r="H1" s="8" t="s">
        <v>4</v>
      </c>
      <c r="I1" s="8" t="s">
        <v>3</v>
      </c>
      <c r="J1" s="22" t="s">
        <v>18</v>
      </c>
      <c r="K1" s="22"/>
    </row>
    <row r="2" spans="1:11">
      <c r="A2" s="4">
        <v>40787</v>
      </c>
      <c r="B2" s="3">
        <v>67.75</v>
      </c>
      <c r="C2" s="7">
        <v>10000</v>
      </c>
      <c r="D2" s="5">
        <f>ROUNDDOWN(C2/B2,0)</f>
        <v>147</v>
      </c>
      <c r="E2" s="5">
        <f>D2</f>
        <v>147</v>
      </c>
      <c r="F2" s="1" t="s">
        <v>5</v>
      </c>
      <c r="G2" s="6">
        <f>D2*B2</f>
        <v>9959.25</v>
      </c>
      <c r="H2" s="6">
        <f>G2</f>
        <v>9959.25</v>
      </c>
      <c r="I2" s="15">
        <f>IF(E2&gt;0,H2/E2,0)</f>
        <v>67.75</v>
      </c>
    </row>
    <row r="3" spans="1:11">
      <c r="A3" s="9">
        <v>40820</v>
      </c>
      <c r="B3" s="10">
        <v>62.75</v>
      </c>
      <c r="C3" s="11">
        <v>500</v>
      </c>
      <c r="D3" s="12">
        <f>ROUNDDOWN(C3/B3,0)</f>
        <v>7</v>
      </c>
      <c r="E3" s="12">
        <f>E2+D3</f>
        <v>154</v>
      </c>
      <c r="F3" s="13" t="s">
        <v>6</v>
      </c>
      <c r="G3" s="14">
        <f t="shared" ref="G3:G17" si="0">IF(D3&gt;0,D3*B3,D3*I2)</f>
        <v>439.25</v>
      </c>
      <c r="H3" s="14">
        <f>H2+G3</f>
        <v>10398.5</v>
      </c>
      <c r="I3" s="19">
        <f t="shared" ref="I3:I17" si="1">IF(E3&gt;0,H3/E3,0)</f>
        <v>67.522727272727266</v>
      </c>
      <c r="J3" s="41">
        <f>(B3-I2)/I2</f>
        <v>-7.3800738007380073E-2</v>
      </c>
      <c r="K3" s="21" t="s">
        <v>16</v>
      </c>
    </row>
    <row r="4" spans="1:11">
      <c r="A4" s="4">
        <v>40850</v>
      </c>
      <c r="B4" s="3">
        <v>67.63</v>
      </c>
      <c r="C4" s="7">
        <v>650</v>
      </c>
      <c r="D4" s="5">
        <f t="shared" ref="D4:D17" si="2">ROUNDDOWN(C4/B4,0)</f>
        <v>9</v>
      </c>
      <c r="E4" s="5">
        <f t="shared" ref="E4:E17" si="3">E3+D4</f>
        <v>163</v>
      </c>
      <c r="F4" s="1" t="s">
        <v>6</v>
      </c>
      <c r="G4" s="6">
        <f t="shared" si="0"/>
        <v>608.66999999999996</v>
      </c>
      <c r="H4" s="6">
        <f t="shared" ref="H4:H9" si="4">H3+G4</f>
        <v>11007.17</v>
      </c>
      <c r="I4" s="15">
        <f t="shared" si="1"/>
        <v>67.52865030674846</v>
      </c>
      <c r="J4" s="42">
        <f t="shared" ref="J4:J18" si="5">(B4-I3)/I3</f>
        <v>1.588690676539914E-3</v>
      </c>
      <c r="K4" s="20" t="s">
        <v>17</v>
      </c>
    </row>
    <row r="5" spans="1:11">
      <c r="A5" s="9">
        <v>40878</v>
      </c>
      <c r="B5" s="10">
        <v>69.790000000000006</v>
      </c>
      <c r="C5" s="11">
        <v>500</v>
      </c>
      <c r="D5" s="12">
        <f t="shared" si="2"/>
        <v>7</v>
      </c>
      <c r="E5" s="12">
        <f t="shared" si="3"/>
        <v>170</v>
      </c>
      <c r="F5" s="13" t="s">
        <v>6</v>
      </c>
      <c r="G5" s="14">
        <f t="shared" si="0"/>
        <v>488.53000000000003</v>
      </c>
      <c r="H5" s="14">
        <f t="shared" si="4"/>
        <v>11495.7</v>
      </c>
      <c r="I5" s="19">
        <f t="shared" si="1"/>
        <v>67.621764705882356</v>
      </c>
      <c r="J5" s="43">
        <f t="shared" si="5"/>
        <v>3.3487263302011509E-2</v>
      </c>
      <c r="K5" s="21" t="s">
        <v>17</v>
      </c>
    </row>
    <row r="6" spans="1:11">
      <c r="A6" s="30">
        <v>40904</v>
      </c>
      <c r="B6" s="31">
        <v>70.42</v>
      </c>
      <c r="C6" s="32">
        <v>1500</v>
      </c>
      <c r="D6" s="33">
        <f t="shared" si="2"/>
        <v>21</v>
      </c>
      <c r="E6" s="33">
        <f t="shared" si="3"/>
        <v>191</v>
      </c>
      <c r="F6" s="34" t="s">
        <v>7</v>
      </c>
      <c r="G6" s="35">
        <f t="shared" si="0"/>
        <v>1478.82</v>
      </c>
      <c r="H6" s="35">
        <f t="shared" si="4"/>
        <v>12974.52</v>
      </c>
      <c r="I6" s="36">
        <f t="shared" si="1"/>
        <v>67.929424083769632</v>
      </c>
      <c r="J6" s="42">
        <f t="shared" si="5"/>
        <v>4.1380690171107438E-2</v>
      </c>
      <c r="K6" s="20" t="s">
        <v>17</v>
      </c>
    </row>
    <row r="7" spans="1:11">
      <c r="A7" s="9">
        <v>40911</v>
      </c>
      <c r="B7" s="10">
        <v>70.599999999999994</v>
      </c>
      <c r="C7" s="11">
        <v>500</v>
      </c>
      <c r="D7" s="12">
        <f t="shared" si="2"/>
        <v>7</v>
      </c>
      <c r="E7" s="12">
        <f t="shared" si="3"/>
        <v>198</v>
      </c>
      <c r="F7" s="13" t="s">
        <v>6</v>
      </c>
      <c r="G7" s="14">
        <f t="shared" si="0"/>
        <v>494.19999999999993</v>
      </c>
      <c r="H7" s="14">
        <f t="shared" si="4"/>
        <v>13468.720000000001</v>
      </c>
      <c r="I7" s="19">
        <f t="shared" si="1"/>
        <v>68.023838383838395</v>
      </c>
      <c r="J7" s="43">
        <f t="shared" si="5"/>
        <v>3.9313978474733495E-2</v>
      </c>
      <c r="K7" s="21" t="s">
        <v>17</v>
      </c>
    </row>
    <row r="8" spans="1:11">
      <c r="A8" s="4">
        <v>40940</v>
      </c>
      <c r="B8" s="3">
        <v>70.66</v>
      </c>
      <c r="C8" s="7">
        <v>500</v>
      </c>
      <c r="D8" s="5">
        <f t="shared" si="2"/>
        <v>7</v>
      </c>
      <c r="E8" s="5">
        <f t="shared" si="3"/>
        <v>205</v>
      </c>
      <c r="F8" s="1" t="s">
        <v>6</v>
      </c>
      <c r="G8" s="6">
        <f t="shared" si="0"/>
        <v>494.62</v>
      </c>
      <c r="H8" s="6">
        <f t="shared" si="4"/>
        <v>13963.340000000002</v>
      </c>
      <c r="I8" s="15">
        <f t="shared" si="1"/>
        <v>68.113853658536598</v>
      </c>
      <c r="J8" s="42">
        <f t="shared" si="5"/>
        <v>3.8753496991547599E-2</v>
      </c>
      <c r="K8" s="20" t="s">
        <v>17</v>
      </c>
    </row>
    <row r="9" spans="1:11">
      <c r="A9" s="9">
        <v>40970</v>
      </c>
      <c r="B9" s="10">
        <v>71.739999999999995</v>
      </c>
      <c r="C9" s="11">
        <v>600</v>
      </c>
      <c r="D9" s="12">
        <f t="shared" si="2"/>
        <v>8</v>
      </c>
      <c r="E9" s="12">
        <f t="shared" si="3"/>
        <v>213</v>
      </c>
      <c r="F9" s="13" t="s">
        <v>6</v>
      </c>
      <c r="G9" s="14">
        <f t="shared" si="0"/>
        <v>573.91999999999996</v>
      </c>
      <c r="H9" s="14">
        <f t="shared" si="4"/>
        <v>14537.260000000002</v>
      </c>
      <c r="I9" s="19">
        <f t="shared" si="1"/>
        <v>68.250046948356811</v>
      </c>
      <c r="J9" s="43">
        <f t="shared" si="5"/>
        <v>5.3236546556912324E-2</v>
      </c>
      <c r="K9" s="21" t="s">
        <v>17</v>
      </c>
    </row>
    <row r="10" spans="1:11">
      <c r="A10" s="30">
        <v>41003</v>
      </c>
      <c r="B10" s="31">
        <v>75.2</v>
      </c>
      <c r="C10" s="37">
        <v>-1000</v>
      </c>
      <c r="D10" s="38">
        <f>ROUNDUP(C10/B10,0)</f>
        <v>-14</v>
      </c>
      <c r="E10" s="33">
        <f t="shared" si="3"/>
        <v>199</v>
      </c>
      <c r="F10" s="34" t="s">
        <v>8</v>
      </c>
      <c r="G10" s="39">
        <f t="shared" si="0"/>
        <v>-955.5006572769953</v>
      </c>
      <c r="H10" s="35">
        <f t="shared" ref="H10" si="6">H9+G10</f>
        <v>13581.759342723006</v>
      </c>
      <c r="I10" s="36">
        <f t="shared" si="1"/>
        <v>68.250046948356811</v>
      </c>
      <c r="J10" s="42">
        <f t="shared" si="5"/>
        <v>0.10183074389534202</v>
      </c>
      <c r="K10" s="1" t="s">
        <v>15</v>
      </c>
    </row>
    <row r="11" spans="1:11">
      <c r="A11" s="9">
        <v>41031</v>
      </c>
      <c r="B11" s="10">
        <v>74.45</v>
      </c>
      <c r="C11" s="11">
        <v>500</v>
      </c>
      <c r="D11" s="12">
        <f t="shared" si="2"/>
        <v>6</v>
      </c>
      <c r="E11" s="12">
        <f t="shared" si="3"/>
        <v>205</v>
      </c>
      <c r="F11" s="13" t="s">
        <v>6</v>
      </c>
      <c r="G11" s="14">
        <f t="shared" si="0"/>
        <v>446.70000000000005</v>
      </c>
      <c r="H11" s="14">
        <f t="shared" ref="H11:H17" si="7">H10+G11</f>
        <v>14028.459342723007</v>
      </c>
      <c r="I11" s="19">
        <f t="shared" si="1"/>
        <v>68.431508988892716</v>
      </c>
      <c r="J11" s="43">
        <f t="shared" si="5"/>
        <v>9.0841740465534754E-2</v>
      </c>
      <c r="K11" s="21" t="s">
        <v>17</v>
      </c>
    </row>
    <row r="12" spans="1:11">
      <c r="A12" s="4">
        <v>41050</v>
      </c>
      <c r="B12" s="3">
        <v>69.63</v>
      </c>
      <c r="C12" s="7">
        <v>2000</v>
      </c>
      <c r="D12" s="5">
        <f t="shared" si="2"/>
        <v>28</v>
      </c>
      <c r="E12" s="5">
        <f t="shared" si="3"/>
        <v>233</v>
      </c>
      <c r="F12" s="1" t="s">
        <v>9</v>
      </c>
      <c r="G12" s="6">
        <f t="shared" si="0"/>
        <v>1949.6399999999999</v>
      </c>
      <c r="H12" s="6">
        <f t="shared" si="7"/>
        <v>15978.099342723006</v>
      </c>
      <c r="I12" s="15">
        <f t="shared" si="1"/>
        <v>68.575533659755394</v>
      </c>
      <c r="J12" s="42">
        <f t="shared" si="5"/>
        <v>1.7513730572590609E-2</v>
      </c>
      <c r="K12" s="20" t="s">
        <v>17</v>
      </c>
    </row>
    <row r="13" spans="1:11">
      <c r="A13" s="9">
        <v>41064</v>
      </c>
      <c r="B13" s="10">
        <v>70.25</v>
      </c>
      <c r="C13" s="11">
        <v>600</v>
      </c>
      <c r="D13" s="12">
        <f t="shared" si="2"/>
        <v>8</v>
      </c>
      <c r="E13" s="12">
        <f t="shared" si="3"/>
        <v>241</v>
      </c>
      <c r="F13" s="13" t="s">
        <v>6</v>
      </c>
      <c r="G13" s="14">
        <f t="shared" si="0"/>
        <v>562</v>
      </c>
      <c r="H13" s="14">
        <f t="shared" si="7"/>
        <v>16540.099342723006</v>
      </c>
      <c r="I13" s="19">
        <f t="shared" si="1"/>
        <v>68.631117604659778</v>
      </c>
      <c r="J13" s="43">
        <f t="shared" si="5"/>
        <v>2.4417839000023603E-2</v>
      </c>
      <c r="K13" s="21" t="s">
        <v>17</v>
      </c>
    </row>
    <row r="14" spans="1:11">
      <c r="A14" s="4">
        <v>41092</v>
      </c>
      <c r="B14" s="3">
        <v>75.819999999999993</v>
      </c>
      <c r="C14" s="7">
        <v>500</v>
      </c>
      <c r="D14" s="5">
        <f t="shared" si="2"/>
        <v>6</v>
      </c>
      <c r="E14" s="5">
        <f t="shared" si="3"/>
        <v>247</v>
      </c>
      <c r="F14" s="1" t="s">
        <v>6</v>
      </c>
      <c r="G14" s="6">
        <f t="shared" si="0"/>
        <v>454.91999999999996</v>
      </c>
      <c r="H14" s="6">
        <f t="shared" si="7"/>
        <v>16995.019342723004</v>
      </c>
      <c r="I14" s="15">
        <f t="shared" si="1"/>
        <v>68.805746326813775</v>
      </c>
      <c r="J14" s="42">
        <f t="shared" si="5"/>
        <v>0.10474668993080945</v>
      </c>
      <c r="K14" s="20" t="s">
        <v>17</v>
      </c>
    </row>
    <row r="15" spans="1:11">
      <c r="A15" s="9">
        <v>41122</v>
      </c>
      <c r="B15" s="10">
        <v>76.88</v>
      </c>
      <c r="C15" s="11">
        <v>550</v>
      </c>
      <c r="D15" s="12">
        <f t="shared" si="2"/>
        <v>7</v>
      </c>
      <c r="E15" s="12">
        <f t="shared" si="3"/>
        <v>254</v>
      </c>
      <c r="F15" s="13" t="s">
        <v>6</v>
      </c>
      <c r="G15" s="14">
        <f t="shared" si="0"/>
        <v>538.16</v>
      </c>
      <c r="H15" s="14">
        <f t="shared" si="7"/>
        <v>17533.179342723004</v>
      </c>
      <c r="I15" s="19">
        <f t="shared" si="1"/>
        <v>69.028265128830725</v>
      </c>
      <c r="J15" s="43">
        <f t="shared" si="5"/>
        <v>0.11734853706600466</v>
      </c>
      <c r="K15" s="21" t="s">
        <v>17</v>
      </c>
    </row>
    <row r="16" spans="1:11">
      <c r="A16" s="4">
        <v>41129</v>
      </c>
      <c r="B16" s="3">
        <v>77.38</v>
      </c>
      <c r="C16" s="16">
        <v>-1500</v>
      </c>
      <c r="D16" s="17">
        <f>ROUNDUP(C16/B16,0)</f>
        <v>-20</v>
      </c>
      <c r="E16" s="5">
        <f t="shared" si="3"/>
        <v>234</v>
      </c>
      <c r="F16" s="1" t="s">
        <v>10</v>
      </c>
      <c r="G16" s="18">
        <f t="shared" si="0"/>
        <v>-1380.5653025766146</v>
      </c>
      <c r="H16" s="6">
        <f t="shared" si="7"/>
        <v>16152.614040146389</v>
      </c>
      <c r="I16" s="15">
        <f t="shared" si="1"/>
        <v>69.028265128830725</v>
      </c>
      <c r="J16" s="42">
        <f t="shared" si="5"/>
        <v>0.12099007349499559</v>
      </c>
      <c r="K16" s="1" t="s">
        <v>15</v>
      </c>
    </row>
    <row r="17" spans="1:11">
      <c r="A17" s="9">
        <v>41155</v>
      </c>
      <c r="B17" s="10">
        <v>74.22</v>
      </c>
      <c r="C17" s="11">
        <v>500</v>
      </c>
      <c r="D17" s="12">
        <f t="shared" si="2"/>
        <v>6</v>
      </c>
      <c r="E17" s="12">
        <f t="shared" si="3"/>
        <v>240</v>
      </c>
      <c r="F17" s="13" t="s">
        <v>6</v>
      </c>
      <c r="G17" s="14">
        <f t="shared" si="0"/>
        <v>445.32</v>
      </c>
      <c r="H17" s="14">
        <f t="shared" si="7"/>
        <v>16597.934040146389</v>
      </c>
      <c r="I17" s="19">
        <f t="shared" si="1"/>
        <v>69.158058500609954</v>
      </c>
      <c r="J17" s="43">
        <f t="shared" si="5"/>
        <v>7.5211724667854432E-2</v>
      </c>
      <c r="K17" s="21" t="s">
        <v>17</v>
      </c>
    </row>
    <row r="18" spans="1:11">
      <c r="A18" s="23">
        <v>41166</v>
      </c>
      <c r="B18" s="24">
        <v>76.39</v>
      </c>
      <c r="C18" s="25"/>
      <c r="D18" s="26"/>
      <c r="E18" s="26"/>
      <c r="F18" s="27"/>
      <c r="G18" s="28"/>
      <c r="H18" s="28"/>
      <c r="I18" s="29"/>
      <c r="J18" s="44">
        <f t="shared" si="5"/>
        <v>0.10457120480509531</v>
      </c>
      <c r="K18" s="40" t="s">
        <v>17</v>
      </c>
    </row>
  </sheetData>
  <sortState ref="A2:D17">
    <sortCondition ref="A2:A17"/>
  </sortState>
  <mergeCells count="1">
    <mergeCell ref="J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Priego Montero</dc:creator>
  <cp:lastModifiedBy>mpriego</cp:lastModifiedBy>
  <dcterms:created xsi:type="dcterms:W3CDTF">2012-09-15T10:36:58Z</dcterms:created>
  <dcterms:modified xsi:type="dcterms:W3CDTF">2012-09-16T19:35:51Z</dcterms:modified>
</cp:coreProperties>
</file>